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<sst xmlns="http://schemas.openxmlformats.org/spreadsheetml/2006/main" count="66" uniqueCount="62">
  <si>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</si>
  <si>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</si>
  <si>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</si>
  <si>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</si>
  <si>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</si>
  <si>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</si>
  <si>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</si>
  <si>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</si>
  <si>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</si>
  <si>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</si>
  <si>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</si>
  <si>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</si>
  <si>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</si>
  <si>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</si>
  <si>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</si>
  <si>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>Ip</t>
  </si>
  <si>
    <t>PR / Rs</t>
  </si>
  <si>
    <t>Kp</t>
  </si>
  <si>
    <t>Kpu</t>
  </si>
  <si>
    <t>Pom</t>
  </si>
  <si>
    <t>Iks</t>
  </si>
  <si>
    <t>St</t>
  </si>
  <si>
    <t>Plp</t>
  </si>
  <si>
    <t>Pl</t>
  </si>
  <si>
    <t>Pki</t>
  </si>
  <si>
    <t>Ov-i</t>
  </si>
  <si>
    <t>Dn</t>
  </si>
  <si>
    <t>Nar</t>
  </si>
  <si>
    <t>Rz</t>
  </si>
  <si>
    <t>Os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</si>
  <si>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</si>
  <si>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</si>
  <si>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</si>
  <si>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</si>
  <si>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</si>
  <si>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</si>
  <si>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</si>
  <si>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</si>
  <si>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</si>
  <si>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</si>
  <si>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</si>
  <si>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 xml:space="preserve">Total judges </t>
  </si>
  <si>
    <t>Municipal Court -- Case Filings</t>
  </si>
  <si>
    <t>Travnik</t>
  </si>
  <si>
    <t>KTR</t>
  </si>
  <si>
    <t>KR-1</t>
  </si>
  <si>
    <t>Ov</t>
  </si>
  <si>
    <t>Kep</t>
  </si>
  <si>
    <t>estimated</t>
  </si>
  <si>
    <t>CASELOAD INDEX (the number of judges needed to cover the core caseload)</t>
  </si>
  <si>
    <t xml:space="preserve">Bankrupcty and Liquidation cases from the Cantonal Court, to be handled by the new Commericial Division </t>
  </si>
  <si>
    <t>Commercial cases from the other Municipal Courts, to be handled by the new Commercial Division</t>
  </si>
  <si>
    <t>Ps</t>
  </si>
  <si>
    <t>Caseload Index from the other Municipal Courts consolidated with this one</t>
  </si>
  <si>
    <t>ADJUSTED CASELOAD INDEX</t>
  </si>
  <si>
    <t>RL / L</t>
  </si>
  <si>
    <t>Fojnica</t>
  </si>
  <si>
    <t>Kiseljak</t>
  </si>
  <si>
    <t>Novi Travnik</t>
  </si>
  <si>
    <t>Vitez</t>
  </si>
  <si>
    <t>Bugojno</t>
  </si>
  <si>
    <t>Jajce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</si>
</sst>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5"/>
  <sheetViews>
    <sheetView tabSelected="1" workbookViewId="0" topLeftCell="A32">
      <selection activeCell="L55" sqref="L55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43</v>
      </c>
      <c r="E2" s="11"/>
    </row>
    <row r="3" ht="26.25">
      <c r="A3" s="11" t="s">
        <v>42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33</v>
      </c>
      <c r="G5" s="6" t="s">
        <v>34</v>
      </c>
      <c r="H5" s="6" t="s">
        <v>39</v>
      </c>
      <c r="I5" s="6" t="s">
        <v>38</v>
      </c>
      <c r="J5" s="6" t="s">
        <v>48</v>
      </c>
      <c r="K5" s="5"/>
      <c r="L5" s="7" t="s">
        <v>41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35</v>
      </c>
      <c r="H6" s="9" t="s">
        <v>37</v>
      </c>
      <c r="I6" s="9" t="s">
        <v>37</v>
      </c>
      <c r="J6" s="9" t="s">
        <v>32</v>
      </c>
      <c r="K6" s="9" t="s">
        <v>31</v>
      </c>
      <c r="L6" s="10" t="s">
        <v>40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427</v>
      </c>
      <c r="C8" s="12">
        <v>407</v>
      </c>
      <c r="D8" s="12">
        <v>300</v>
      </c>
      <c r="E8" s="12">
        <v>244</v>
      </c>
      <c r="F8" s="12">
        <v>120</v>
      </c>
      <c r="G8" s="12">
        <f>PRODUCT(F8,2)</f>
        <v>240</v>
      </c>
      <c r="H8" s="12">
        <f aca="true" t="shared" si="0" ref="H8:H21">AVERAGE(B8,C8,D8,E8,G8)</f>
        <v>323.6</v>
      </c>
      <c r="I8" s="12">
        <f aca="true" t="shared" si="1" ref="I8:I21">AVERAGE(E8,G8)</f>
        <v>242</v>
      </c>
      <c r="J8" s="12">
        <v>220</v>
      </c>
      <c r="K8" s="12">
        <f>POWER(J8,-1)</f>
        <v>0.004545454545454545</v>
      </c>
      <c r="L8" s="13">
        <f>PRODUCT(I8,K8)</f>
        <v>1.0999999999999999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196</v>
      </c>
      <c r="C9" s="12">
        <v>128</v>
      </c>
      <c r="D9" s="12">
        <v>111</v>
      </c>
      <c r="E9" s="12">
        <v>76</v>
      </c>
      <c r="F9" s="12">
        <v>98</v>
      </c>
      <c r="G9" s="12">
        <f aca="true" t="shared" si="2" ref="G9:G40">PRODUCT(F9,2)</f>
        <v>196</v>
      </c>
      <c r="H9" s="12">
        <f t="shared" si="0"/>
        <v>141.4</v>
      </c>
      <c r="I9" s="12">
        <f t="shared" si="1"/>
        <v>136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17</v>
      </c>
      <c r="C10" s="12">
        <v>27</v>
      </c>
      <c r="D10" s="12">
        <v>27</v>
      </c>
      <c r="E10" s="12">
        <v>23</v>
      </c>
      <c r="F10" s="12">
        <v>11</v>
      </c>
      <c r="G10" s="12">
        <f t="shared" si="2"/>
        <v>22</v>
      </c>
      <c r="H10" s="12">
        <f t="shared" si="0"/>
        <v>23.2</v>
      </c>
      <c r="I10" s="12">
        <f t="shared" si="1"/>
        <v>22.5</v>
      </c>
      <c r="J10" s="12">
        <v>220</v>
      </c>
      <c r="K10" s="12">
        <f aca="true" t="shared" si="3" ref="K10:K27">POWER(J10,-1)</f>
        <v>0.004545454545454545</v>
      </c>
      <c r="L10" s="13">
        <f aca="true" t="shared" si="4" ref="L10:L27">PRODUCT(I10,K10)</f>
        <v>0.10227272727272727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43</v>
      </c>
      <c r="C11" s="12">
        <v>82</v>
      </c>
      <c r="D11" s="12">
        <v>71</v>
      </c>
      <c r="E11" s="12">
        <v>111</v>
      </c>
      <c r="F11" s="12">
        <v>32</v>
      </c>
      <c r="G11" s="12">
        <f t="shared" si="2"/>
        <v>64</v>
      </c>
      <c r="H11" s="12">
        <f t="shared" si="0"/>
        <v>74.2</v>
      </c>
      <c r="I11" s="12">
        <f t="shared" si="1"/>
        <v>87.5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33</v>
      </c>
      <c r="C12" s="12">
        <v>43</v>
      </c>
      <c r="D12" s="12">
        <v>31</v>
      </c>
      <c r="E12" s="12">
        <v>49</v>
      </c>
      <c r="F12" s="12">
        <v>21</v>
      </c>
      <c r="G12" s="12">
        <f t="shared" si="2"/>
        <v>42</v>
      </c>
      <c r="H12" s="12">
        <f t="shared" si="0"/>
        <v>39.6</v>
      </c>
      <c r="I12" s="12">
        <f t="shared" si="1"/>
        <v>45.5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46</v>
      </c>
      <c r="C13" s="12">
        <v>94</v>
      </c>
      <c r="D13" s="12">
        <v>52</v>
      </c>
      <c r="E13" s="12">
        <v>25</v>
      </c>
      <c r="F13" s="12">
        <v>17</v>
      </c>
      <c r="G13" s="12">
        <f t="shared" si="2"/>
        <v>34</v>
      </c>
      <c r="H13" s="12">
        <f t="shared" si="0"/>
        <v>50.2</v>
      </c>
      <c r="I13" s="12">
        <f t="shared" si="1"/>
        <v>29.5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682</v>
      </c>
      <c r="C14" s="12">
        <v>539</v>
      </c>
      <c r="D14" s="12">
        <v>515</v>
      </c>
      <c r="E14" s="12">
        <v>466</v>
      </c>
      <c r="F14" s="12">
        <v>263</v>
      </c>
      <c r="G14" s="12">
        <f t="shared" si="2"/>
        <v>526</v>
      </c>
      <c r="H14" s="12">
        <f t="shared" si="0"/>
        <v>545.6</v>
      </c>
      <c r="I14" s="12">
        <f t="shared" si="1"/>
        <v>496</v>
      </c>
      <c r="J14" s="12">
        <v>300</v>
      </c>
      <c r="K14" s="12">
        <f t="shared" si="3"/>
        <v>0.0033333333333333335</v>
      </c>
      <c r="L14" s="13">
        <f t="shared" si="4"/>
        <v>1.6533333333333335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161</v>
      </c>
      <c r="C15" s="12">
        <v>60</v>
      </c>
      <c r="D15" s="12">
        <v>64</v>
      </c>
      <c r="E15" s="12">
        <v>97</v>
      </c>
      <c r="F15" s="12">
        <v>55</v>
      </c>
      <c r="G15" s="12">
        <f t="shared" si="2"/>
        <v>110</v>
      </c>
      <c r="H15" s="12">
        <f t="shared" si="0"/>
        <v>98.4</v>
      </c>
      <c r="I15" s="12">
        <f t="shared" si="1"/>
        <v>103.5</v>
      </c>
      <c r="J15" s="12">
        <v>300</v>
      </c>
      <c r="K15" s="12">
        <f t="shared" si="3"/>
        <v>0.0033333333333333335</v>
      </c>
      <c r="L15" s="13">
        <f t="shared" si="4"/>
        <v>0.34500000000000003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0</v>
      </c>
      <c r="C16" s="12">
        <v>28</v>
      </c>
      <c r="D16" s="12">
        <v>35</v>
      </c>
      <c r="E16" s="12">
        <v>117</v>
      </c>
      <c r="F16" s="12">
        <v>32</v>
      </c>
      <c r="G16" s="12">
        <f t="shared" si="2"/>
        <v>64</v>
      </c>
      <c r="H16" s="12">
        <f t="shared" si="0"/>
        <v>48.8</v>
      </c>
      <c r="I16" s="12">
        <f t="shared" si="1"/>
        <v>90.5</v>
      </c>
      <c r="J16" s="12">
        <v>600</v>
      </c>
      <c r="K16" s="12">
        <f t="shared" si="3"/>
        <v>0.0016666666666666668</v>
      </c>
      <c r="L16" s="13">
        <f t="shared" si="4"/>
        <v>0.15083333333333335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22</v>
      </c>
      <c r="C17" s="12">
        <v>62</v>
      </c>
      <c r="D17" s="12">
        <v>55</v>
      </c>
      <c r="E17" s="12">
        <v>78</v>
      </c>
      <c r="F17" s="12">
        <v>61</v>
      </c>
      <c r="G17" s="12">
        <f t="shared" si="2"/>
        <v>122</v>
      </c>
      <c r="H17" s="12">
        <f t="shared" si="0"/>
        <v>67.8</v>
      </c>
      <c r="I17" s="12">
        <f t="shared" si="1"/>
        <v>100</v>
      </c>
      <c r="J17" s="12">
        <v>600</v>
      </c>
      <c r="K17" s="12">
        <f t="shared" si="3"/>
        <v>0.0016666666666666668</v>
      </c>
      <c r="L17" s="13">
        <f t="shared" si="4"/>
        <v>0.16666666666666669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455</v>
      </c>
      <c r="C18" s="12">
        <v>430</v>
      </c>
      <c r="D18" s="12">
        <v>553</v>
      </c>
      <c r="E18" s="12">
        <v>564</v>
      </c>
      <c r="F18" s="12">
        <v>197</v>
      </c>
      <c r="G18" s="12">
        <f t="shared" si="2"/>
        <v>394</v>
      </c>
      <c r="H18" s="12">
        <f t="shared" si="0"/>
        <v>479.2</v>
      </c>
      <c r="I18" s="12">
        <f t="shared" si="1"/>
        <v>479</v>
      </c>
      <c r="J18" s="14">
        <v>750</v>
      </c>
      <c r="K18" s="12">
        <f t="shared" si="3"/>
        <v>0.0013333333333333333</v>
      </c>
      <c r="L18" s="13">
        <f t="shared" si="4"/>
        <v>0.6386666666666666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53</v>
      </c>
      <c r="C19" s="12">
        <v>21</v>
      </c>
      <c r="D19" s="12">
        <v>35</v>
      </c>
      <c r="E19" s="12">
        <v>31</v>
      </c>
      <c r="F19" s="12">
        <v>16</v>
      </c>
      <c r="G19" s="12">
        <f t="shared" si="2"/>
        <v>32</v>
      </c>
      <c r="H19" s="12">
        <f t="shared" si="0"/>
        <v>34.4</v>
      </c>
      <c r="I19" s="12">
        <f t="shared" si="1"/>
        <v>31.5</v>
      </c>
      <c r="J19" s="14">
        <v>300</v>
      </c>
      <c r="K19" s="12">
        <f t="shared" si="3"/>
        <v>0.0033333333333333335</v>
      </c>
      <c r="L19" s="13">
        <f t="shared" si="4"/>
        <v>0.10500000000000001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234</v>
      </c>
      <c r="C20" s="12">
        <v>142</v>
      </c>
      <c r="D20" s="12">
        <v>171</v>
      </c>
      <c r="E20" s="12">
        <v>197</v>
      </c>
      <c r="F20" s="12">
        <v>148</v>
      </c>
      <c r="G20" s="12">
        <f t="shared" si="2"/>
        <v>296</v>
      </c>
      <c r="H20" s="12">
        <f t="shared" si="0"/>
        <v>208</v>
      </c>
      <c r="I20" s="12">
        <f t="shared" si="1"/>
        <v>246.5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0</v>
      </c>
      <c r="C21" s="12">
        <v>44</v>
      </c>
      <c r="D21" s="12">
        <v>11</v>
      </c>
      <c r="E21" s="12">
        <v>14</v>
      </c>
      <c r="F21" s="12">
        <v>17</v>
      </c>
      <c r="G21" s="12">
        <f t="shared" si="2"/>
        <v>34</v>
      </c>
      <c r="H21" s="12">
        <f t="shared" si="0"/>
        <v>20.6</v>
      </c>
      <c r="I21" s="12">
        <f t="shared" si="1"/>
        <v>24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147</v>
      </c>
      <c r="C22" s="12">
        <v>281</v>
      </c>
      <c r="D22" s="12">
        <v>441</v>
      </c>
      <c r="E22" s="12">
        <v>543</v>
      </c>
      <c r="F22" s="12">
        <v>319</v>
      </c>
      <c r="G22" s="12">
        <f t="shared" si="2"/>
        <v>638</v>
      </c>
      <c r="H22" s="12">
        <f>AVERAGE(B22,C22,D22,E22,G22)</f>
        <v>410</v>
      </c>
      <c r="I22" s="12">
        <f>AVERAGE(E22,G22)</f>
        <v>590.5</v>
      </c>
      <c r="J22" s="14">
        <v>3300</v>
      </c>
      <c r="K22" s="12">
        <f t="shared" si="3"/>
        <v>0.00030303030303030303</v>
      </c>
      <c r="L22" s="13">
        <f t="shared" si="4"/>
        <v>0.17893939393939393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>
        <v>532</v>
      </c>
      <c r="C23" s="12">
        <v>472</v>
      </c>
      <c r="D23" s="12">
        <v>433</v>
      </c>
      <c r="E23" s="12">
        <v>855</v>
      </c>
      <c r="F23" s="12">
        <v>191</v>
      </c>
      <c r="G23" s="12">
        <f t="shared" si="2"/>
        <v>382</v>
      </c>
      <c r="H23" s="12">
        <f aca="true" t="shared" si="5" ref="H23:H40">AVERAGE(B23,C23,D23,E23,G23)</f>
        <v>534.8</v>
      </c>
      <c r="I23" s="12">
        <f aca="true" t="shared" si="6" ref="I23:I40">AVERAGE(E23,G23)</f>
        <v>618.5</v>
      </c>
      <c r="J23" s="14">
        <v>5500</v>
      </c>
      <c r="K23" s="12">
        <f t="shared" si="3"/>
        <v>0.0001818181818181818</v>
      </c>
      <c r="L23" s="13">
        <f t="shared" si="4"/>
        <v>0.11245454545454545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300</v>
      </c>
      <c r="K24" s="12">
        <f t="shared" si="3"/>
        <v>0.0033333333333333335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>
        <v>5</v>
      </c>
      <c r="C25" s="12">
        <v>3</v>
      </c>
      <c r="D25" s="12">
        <v>6</v>
      </c>
      <c r="E25" s="12">
        <v>22</v>
      </c>
      <c r="F25" s="12">
        <v>8</v>
      </c>
      <c r="G25" s="12">
        <f t="shared" si="2"/>
        <v>16</v>
      </c>
      <c r="H25" s="12">
        <f t="shared" si="5"/>
        <v>10.4</v>
      </c>
      <c r="I25" s="12">
        <f t="shared" si="6"/>
        <v>19</v>
      </c>
      <c r="J25" s="14">
        <v>900</v>
      </c>
      <c r="K25" s="12">
        <f t="shared" si="3"/>
        <v>0.0011111111111111111</v>
      </c>
      <c r="L25" s="13">
        <f t="shared" si="4"/>
        <v>0.021111111111111112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0</v>
      </c>
      <c r="C26" s="12">
        <v>0</v>
      </c>
      <c r="D26" s="12">
        <v>1322</v>
      </c>
      <c r="E26" s="12">
        <v>956</v>
      </c>
      <c r="F26" s="12">
        <v>425</v>
      </c>
      <c r="G26" s="12">
        <f t="shared" si="2"/>
        <v>850</v>
      </c>
      <c r="H26" s="12">
        <f t="shared" si="5"/>
        <v>625.6</v>
      </c>
      <c r="I26" s="12">
        <f t="shared" si="6"/>
        <v>903</v>
      </c>
      <c r="J26" s="12"/>
      <c r="K26" s="12"/>
      <c r="L26" s="1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>
        <v>0</v>
      </c>
      <c r="C27" s="12">
        <v>0</v>
      </c>
      <c r="D27" s="12">
        <v>7</v>
      </c>
      <c r="E27" s="12">
        <v>11</v>
      </c>
      <c r="F27" s="12">
        <v>7</v>
      </c>
      <c r="G27" s="12">
        <f t="shared" si="2"/>
        <v>14</v>
      </c>
      <c r="H27" s="12">
        <f t="shared" si="5"/>
        <v>6.4</v>
      </c>
      <c r="I27" s="12">
        <f t="shared" si="6"/>
        <v>12.5</v>
      </c>
      <c r="J27" s="12">
        <v>700</v>
      </c>
      <c r="K27" s="12">
        <f t="shared" si="3"/>
        <v>0.0014285714285714286</v>
      </c>
      <c r="L27" s="13">
        <f t="shared" si="4"/>
        <v>0.017857142857142856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>
        <v>40</v>
      </c>
      <c r="C28" s="12">
        <v>25</v>
      </c>
      <c r="D28" s="12">
        <v>16</v>
      </c>
      <c r="E28" s="12">
        <v>62</v>
      </c>
      <c r="F28" s="12">
        <v>23</v>
      </c>
      <c r="G28" s="12">
        <f t="shared" si="2"/>
        <v>46</v>
      </c>
      <c r="H28" s="12">
        <f t="shared" si="5"/>
        <v>37.8</v>
      </c>
      <c r="I28" s="12">
        <f t="shared" si="6"/>
        <v>54</v>
      </c>
      <c r="J28" s="12"/>
      <c r="K28" s="12"/>
      <c r="L28" s="1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22</v>
      </c>
      <c r="B29" s="12">
        <v>0</v>
      </c>
      <c r="C29" s="12">
        <v>3</v>
      </c>
      <c r="D29" s="12">
        <v>4</v>
      </c>
      <c r="E29" s="12">
        <v>4</v>
      </c>
      <c r="F29" s="12">
        <v>3</v>
      </c>
      <c r="G29" s="12">
        <f t="shared" si="2"/>
        <v>6</v>
      </c>
      <c r="H29" s="12">
        <f t="shared" si="5"/>
        <v>3.4</v>
      </c>
      <c r="I29" s="12">
        <f t="shared" si="6"/>
        <v>5</v>
      </c>
      <c r="J29" s="12"/>
      <c r="K29" s="12"/>
      <c r="L29" s="1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23</v>
      </c>
      <c r="B30" s="12">
        <v>0</v>
      </c>
      <c r="C30" s="12">
        <v>22</v>
      </c>
      <c r="D30" s="12">
        <v>17</v>
      </c>
      <c r="E30" s="12">
        <v>0</v>
      </c>
      <c r="F30" s="12">
        <v>0</v>
      </c>
      <c r="G30" s="12">
        <f t="shared" si="2"/>
        <v>0</v>
      </c>
      <c r="H30" s="12">
        <f t="shared" si="5"/>
        <v>7.8</v>
      </c>
      <c r="I30" s="12">
        <f t="shared" si="6"/>
        <v>0</v>
      </c>
      <c r="J30" s="12"/>
      <c r="K30" s="12"/>
      <c r="L30" s="1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24</v>
      </c>
      <c r="B31" s="12">
        <v>0</v>
      </c>
      <c r="C31" s="12">
        <v>5</v>
      </c>
      <c r="D31" s="12">
        <v>0</v>
      </c>
      <c r="E31" s="12">
        <v>0</v>
      </c>
      <c r="F31" s="12">
        <v>0</v>
      </c>
      <c r="G31" s="12">
        <f t="shared" si="2"/>
        <v>0</v>
      </c>
      <c r="H31" s="12">
        <f t="shared" si="5"/>
        <v>1</v>
      </c>
      <c r="I31" s="12">
        <f t="shared" si="6"/>
        <v>0</v>
      </c>
      <c r="J31" s="12"/>
      <c r="K31" s="12"/>
      <c r="L31" s="1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25</v>
      </c>
      <c r="B32" s="12">
        <v>1234</v>
      </c>
      <c r="C32" s="12">
        <v>1392</v>
      </c>
      <c r="D32" s="12">
        <v>1050</v>
      </c>
      <c r="E32" s="12">
        <v>1272</v>
      </c>
      <c r="F32" s="12">
        <v>492</v>
      </c>
      <c r="G32" s="12">
        <f t="shared" si="2"/>
        <v>984</v>
      </c>
      <c r="H32" s="12">
        <f t="shared" si="5"/>
        <v>1186.4</v>
      </c>
      <c r="I32" s="12">
        <f t="shared" si="6"/>
        <v>1128</v>
      </c>
      <c r="J32" s="12"/>
      <c r="K32" s="12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26</v>
      </c>
      <c r="B33" s="12">
        <v>1216</v>
      </c>
      <c r="C33" s="12">
        <v>1015</v>
      </c>
      <c r="D33" s="12">
        <v>927</v>
      </c>
      <c r="E33" s="12">
        <v>802</v>
      </c>
      <c r="F33" s="12">
        <v>416</v>
      </c>
      <c r="G33" s="12">
        <f t="shared" si="2"/>
        <v>832</v>
      </c>
      <c r="H33" s="12">
        <f t="shared" si="5"/>
        <v>958.4</v>
      </c>
      <c r="I33" s="12">
        <f t="shared" si="6"/>
        <v>817</v>
      </c>
      <c r="J33" s="12"/>
      <c r="K33" s="12"/>
      <c r="L33" s="1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27</v>
      </c>
      <c r="B34" s="12">
        <v>2462</v>
      </c>
      <c r="C34" s="12">
        <v>1906</v>
      </c>
      <c r="D34" s="12">
        <v>1727</v>
      </c>
      <c r="E34" s="12">
        <v>1605</v>
      </c>
      <c r="F34" s="12">
        <v>304</v>
      </c>
      <c r="G34" s="12">
        <f t="shared" si="2"/>
        <v>608</v>
      </c>
      <c r="H34" s="12">
        <f t="shared" si="5"/>
        <v>1661.6</v>
      </c>
      <c r="I34" s="12">
        <f t="shared" si="6"/>
        <v>1106.5</v>
      </c>
      <c r="J34" s="12"/>
      <c r="K34" s="12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28</v>
      </c>
      <c r="B35" s="12">
        <v>542</v>
      </c>
      <c r="C35" s="12">
        <v>558</v>
      </c>
      <c r="D35" s="12">
        <v>316</v>
      </c>
      <c r="E35" s="12">
        <v>292</v>
      </c>
      <c r="F35" s="12">
        <v>602</v>
      </c>
      <c r="G35" s="12">
        <f t="shared" si="2"/>
        <v>1204</v>
      </c>
      <c r="H35" s="12">
        <f t="shared" si="5"/>
        <v>582.4</v>
      </c>
      <c r="I35" s="12">
        <f t="shared" si="6"/>
        <v>748</v>
      </c>
      <c r="J35" s="12"/>
      <c r="K35" s="12"/>
      <c r="L35" s="1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29</v>
      </c>
      <c r="B36" s="12">
        <v>0</v>
      </c>
      <c r="C36" s="12">
        <v>0</v>
      </c>
      <c r="D36" s="12">
        <v>0</v>
      </c>
      <c r="E36" s="12">
        <v>0</v>
      </c>
      <c r="F36" s="12">
        <v>26</v>
      </c>
      <c r="G36" s="12">
        <f t="shared" si="2"/>
        <v>52</v>
      </c>
      <c r="H36" s="12">
        <f t="shared" si="5"/>
        <v>10.4</v>
      </c>
      <c r="I36" s="12">
        <f t="shared" si="6"/>
        <v>26</v>
      </c>
      <c r="J36" s="12"/>
      <c r="K36" s="12"/>
      <c r="L36" s="1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44</v>
      </c>
      <c r="B37" s="12">
        <v>84</v>
      </c>
      <c r="C37" s="12">
        <v>49</v>
      </c>
      <c r="D37" s="12">
        <v>192</v>
      </c>
      <c r="E37" s="12">
        <v>320</v>
      </c>
      <c r="F37" s="12">
        <v>119</v>
      </c>
      <c r="G37" s="12">
        <f t="shared" si="2"/>
        <v>238</v>
      </c>
      <c r="H37" s="12">
        <f t="shared" si="5"/>
        <v>176.6</v>
      </c>
      <c r="I37" s="12">
        <f t="shared" si="6"/>
        <v>279</v>
      </c>
      <c r="J37" s="12"/>
      <c r="K37" s="12"/>
      <c r="L37" s="1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45</v>
      </c>
      <c r="B38" s="12">
        <v>318</v>
      </c>
      <c r="C38" s="12">
        <v>705</v>
      </c>
      <c r="D38" s="12">
        <v>669</v>
      </c>
      <c r="E38" s="12">
        <v>766</v>
      </c>
      <c r="F38" s="12">
        <v>418</v>
      </c>
      <c r="G38" s="12">
        <f t="shared" si="2"/>
        <v>836</v>
      </c>
      <c r="H38" s="12">
        <f t="shared" si="5"/>
        <v>658.8</v>
      </c>
      <c r="I38" s="12">
        <f t="shared" si="6"/>
        <v>801</v>
      </c>
      <c r="J38" s="12"/>
      <c r="K38" s="12"/>
      <c r="L38" s="1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47</v>
      </c>
      <c r="B39" s="12">
        <v>0</v>
      </c>
      <c r="C39" s="12">
        <v>0</v>
      </c>
      <c r="D39" s="12">
        <v>18</v>
      </c>
      <c r="E39" s="12">
        <v>18</v>
      </c>
      <c r="F39" s="12">
        <v>6</v>
      </c>
      <c r="G39" s="12">
        <f t="shared" si="2"/>
        <v>12</v>
      </c>
      <c r="H39" s="12">
        <f t="shared" si="5"/>
        <v>9.6</v>
      </c>
      <c r="I39" s="12">
        <f t="shared" si="6"/>
        <v>15</v>
      </c>
      <c r="J39" s="12"/>
      <c r="K39" s="12"/>
      <c r="L39" s="1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46</v>
      </c>
      <c r="B40" s="12">
        <v>853</v>
      </c>
      <c r="C40" s="12">
        <v>1301</v>
      </c>
      <c r="D40" s="12">
        <v>3102</v>
      </c>
      <c r="E40" s="12">
        <v>2236</v>
      </c>
      <c r="F40" s="12">
        <v>1033</v>
      </c>
      <c r="G40" s="12">
        <f t="shared" si="2"/>
        <v>2066</v>
      </c>
      <c r="H40" s="12">
        <f t="shared" si="5"/>
        <v>1911.6</v>
      </c>
      <c r="I40" s="12">
        <f t="shared" si="6"/>
        <v>2151</v>
      </c>
      <c r="J40" s="12"/>
      <c r="K40" s="12"/>
      <c r="L40" s="1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3" t="s">
        <v>49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3">
        <f>SUM(L8:L39)</f>
        <v>4.592134920634921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15"/>
      <c r="B43" s="16" t="s">
        <v>30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5"/>
      <c r="B44" s="16" t="s">
        <v>36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" t="s">
        <v>50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3" t="s">
        <v>21</v>
      </c>
      <c r="B47" s="12">
        <v>38</v>
      </c>
      <c r="C47" s="12">
        <v>3</v>
      </c>
      <c r="D47" s="12">
        <v>12</v>
      </c>
      <c r="E47" s="12">
        <v>4</v>
      </c>
      <c r="F47" s="12">
        <v>0</v>
      </c>
      <c r="G47" s="12">
        <f>PRODUCT(F47,2.4)</f>
        <v>0</v>
      </c>
      <c r="H47" s="12">
        <f>AVERAGE(B47,C47,D47,E47,G47)</f>
        <v>11.4</v>
      </c>
      <c r="I47" s="12">
        <f>AVERAGE(E47,G47)</f>
        <v>2</v>
      </c>
      <c r="J47" s="12">
        <v>44</v>
      </c>
      <c r="K47" s="12">
        <f>POWER(J47,-1)</f>
        <v>0.022727272727272728</v>
      </c>
      <c r="L47" s="13">
        <f>PRODUCT(I47,K47)</f>
        <v>0.045454545454545456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3" t="s">
        <v>55</v>
      </c>
      <c r="B48" s="12">
        <v>41</v>
      </c>
      <c r="C48" s="12">
        <v>41</v>
      </c>
      <c r="D48" s="12">
        <v>49</v>
      </c>
      <c r="E48" s="12">
        <v>45</v>
      </c>
      <c r="F48" s="12">
        <v>15</v>
      </c>
      <c r="G48" s="12">
        <f>PRODUCT(F48,2.4)</f>
        <v>36</v>
      </c>
      <c r="H48" s="12">
        <f>AVERAGE(B48,C48,D48,E48,G48)</f>
        <v>42.4</v>
      </c>
      <c r="I48" s="12">
        <f>AVERAGE(E48,G48)</f>
        <v>40.5</v>
      </c>
      <c r="J48" s="12">
        <v>110</v>
      </c>
      <c r="K48" s="12">
        <f>POWER(J48,-1)</f>
        <v>0.00909090909090909</v>
      </c>
      <c r="L48" s="13">
        <f>PRODUCT(I48,K48)</f>
        <v>0.36818181818181817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" t="s">
        <v>51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3" t="s">
        <v>52</v>
      </c>
      <c r="B51" s="15" t="s">
        <v>60</v>
      </c>
      <c r="C51" s="15"/>
      <c r="D51" s="15"/>
      <c r="E51" s="15"/>
      <c r="F51" s="15"/>
      <c r="G51" s="15"/>
      <c r="H51" s="15"/>
      <c r="I51" s="15"/>
      <c r="J51" s="15"/>
      <c r="K51" s="15"/>
      <c r="L51" s="12">
        <v>0.18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3" t="s">
        <v>52</v>
      </c>
      <c r="B52" s="15" t="s">
        <v>61</v>
      </c>
      <c r="C52" s="15"/>
      <c r="D52" s="15"/>
      <c r="E52" s="15"/>
      <c r="F52" s="15"/>
      <c r="G52" s="15"/>
      <c r="H52" s="15"/>
      <c r="I52" s="15"/>
      <c r="J52" s="15"/>
      <c r="K52" s="15"/>
      <c r="L52" s="12">
        <v>0.12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3" t="s">
        <v>52</v>
      </c>
      <c r="B53" s="15" t="s">
        <v>56</v>
      </c>
      <c r="C53" s="15"/>
      <c r="D53" s="15"/>
      <c r="E53" s="15"/>
      <c r="F53" s="15"/>
      <c r="G53" s="15"/>
      <c r="H53" s="15"/>
      <c r="I53" s="15"/>
      <c r="J53" s="15"/>
      <c r="K53" s="15"/>
      <c r="L53" s="12">
        <v>0.05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3" t="s">
        <v>52</v>
      </c>
      <c r="B54" s="15" t="s">
        <v>57</v>
      </c>
      <c r="C54" s="15"/>
      <c r="D54" s="15"/>
      <c r="E54" s="15"/>
      <c r="F54" s="15"/>
      <c r="G54" s="15"/>
      <c r="H54" s="15"/>
      <c r="I54" s="15"/>
      <c r="J54" s="15"/>
      <c r="K54" s="15"/>
      <c r="L54" s="12">
        <v>0.09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 t="s">
        <v>53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5" t="s">
        <v>58</v>
      </c>
      <c r="C57" s="15"/>
      <c r="D57" s="15"/>
      <c r="E57" s="15"/>
      <c r="F57" s="15"/>
      <c r="G57" s="15"/>
      <c r="H57" s="15"/>
      <c r="I57" s="15"/>
      <c r="J57" s="15"/>
      <c r="K57" s="15"/>
      <c r="L57" s="12">
        <v>4.25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5" t="s">
        <v>59</v>
      </c>
      <c r="C58" s="15"/>
      <c r="D58" s="15"/>
      <c r="E58" s="15"/>
      <c r="F58" s="15"/>
      <c r="G58" s="15"/>
      <c r="H58" s="15"/>
      <c r="I58" s="15"/>
      <c r="J58" s="15"/>
      <c r="K58" s="15"/>
      <c r="L58" s="12">
        <v>5.59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3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3" t="s">
        <v>54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3">
        <f>SUM(L42:L59)</f>
        <v>15.285771284271284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2002-07-29T14:17:26Z</cp:lastPrinted>
  <dcterms:created xsi:type="dcterms:W3CDTF">2002-07-04T12:53:46Z</dcterms:created>
  <dcterms:modified xsi:type="dcterms:W3CDTF">2002-07-13T09:48:37Z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